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D28" i="1"/>
  <c r="C30" i="1" s="1"/>
  <c r="D27" i="1"/>
  <c r="B14" i="1"/>
  <c r="D31" i="1" l="1"/>
  <c r="A32" i="1"/>
  <c r="A33" i="1" s="1"/>
  <c r="D32" i="1" l="1"/>
  <c r="D33" i="1"/>
  <c r="A34" i="1"/>
  <c r="D34" i="1" s="1"/>
  <c r="A35" i="1" l="1"/>
  <c r="D35" i="1" s="1"/>
  <c r="F5" i="1" l="1"/>
  <c r="F6" i="1" s="1"/>
  <c r="A36" i="1"/>
  <c r="D36" i="1" s="1"/>
  <c r="A37" i="1" l="1"/>
  <c r="D37" i="1" s="1"/>
  <c r="A38" i="1" l="1"/>
  <c r="D38" i="1" s="1"/>
  <c r="A39" i="1" l="1"/>
  <c r="D39" i="1" s="1"/>
  <c r="A40" i="1" l="1"/>
  <c r="D40" i="1" s="1"/>
  <c r="A41" i="1" l="1"/>
  <c r="D41" i="1" s="1"/>
  <c r="A42" i="1" l="1"/>
  <c r="D42" i="1" s="1"/>
  <c r="G5" i="1" l="1"/>
  <c r="G6" i="1" s="1"/>
  <c r="A43" i="1"/>
  <c r="D43" i="1" s="1"/>
  <c r="A44" i="1" l="1"/>
  <c r="D44" i="1" s="1"/>
  <c r="A45" i="1" l="1"/>
  <c r="D45" i="1" s="1"/>
  <c r="A46" i="1" l="1"/>
  <c r="D46" i="1" s="1"/>
  <c r="A47" i="1" l="1"/>
  <c r="D47" i="1" s="1"/>
  <c r="A48" i="1" l="1"/>
  <c r="D48" i="1" s="1"/>
  <c r="A49" i="1" l="1"/>
  <c r="D49" i="1" s="1"/>
  <c r="A50" i="1" l="1"/>
  <c r="D50" i="1" s="1"/>
  <c r="A51" i="1" l="1"/>
  <c r="D51" i="1" s="1"/>
  <c r="A52" i="1" l="1"/>
  <c r="D52" i="1" s="1"/>
  <c r="H5" i="1" l="1"/>
  <c r="H6" i="1" s="1"/>
  <c r="A53" i="1"/>
  <c r="D53" i="1" s="1"/>
  <c r="A54" i="1" l="1"/>
  <c r="D54" i="1" s="1"/>
  <c r="A55" i="1" l="1"/>
  <c r="D55" i="1" s="1"/>
  <c r="A56" i="1" l="1"/>
  <c r="D56" i="1" s="1"/>
  <c r="A57" i="1" l="1"/>
  <c r="D57" i="1" s="1"/>
  <c r="A58" i="1" l="1"/>
  <c r="D58" i="1" s="1"/>
  <c r="A59" i="1" l="1"/>
  <c r="D59" i="1" s="1"/>
  <c r="A60" i="1" l="1"/>
  <c r="D60" i="1" s="1"/>
  <c r="A61" i="1" l="1"/>
  <c r="D61" i="1" s="1"/>
  <c r="I5" i="1" s="1"/>
  <c r="A62" i="1" l="1"/>
  <c r="D62" i="1" s="1"/>
  <c r="I6" i="1" l="1"/>
  <c r="A63" i="1"/>
  <c r="D63" i="1" s="1"/>
  <c r="A64" i="1" l="1"/>
  <c r="D64" i="1" s="1"/>
  <c r="A65" i="1" l="1"/>
  <c r="D65" i="1" s="1"/>
  <c r="A66" i="1" l="1"/>
  <c r="D66" i="1" s="1"/>
  <c r="A67" i="1" l="1"/>
  <c r="D67" i="1" s="1"/>
  <c r="A68" i="1" l="1"/>
  <c r="D68" i="1" s="1"/>
  <c r="A69" i="1" l="1"/>
  <c r="D69" i="1" s="1"/>
  <c r="A70" i="1" l="1"/>
  <c r="D70" i="1" s="1"/>
  <c r="A71" i="1" l="1"/>
  <c r="D71" i="1" s="1"/>
  <c r="A72" i="1" l="1"/>
  <c r="D72" i="1" s="1"/>
  <c r="J5" i="1" l="1"/>
  <c r="J6" i="1" s="1"/>
  <c r="A73" i="1"/>
  <c r="D73" i="1" s="1"/>
  <c r="A74" i="1" l="1"/>
  <c r="D74" i="1" s="1"/>
  <c r="A75" i="1" l="1"/>
  <c r="D75" i="1" s="1"/>
  <c r="A76" i="1" l="1"/>
  <c r="D76" i="1" s="1"/>
  <c r="A77" i="1" l="1"/>
  <c r="D77" i="1" s="1"/>
  <c r="A78" i="1" l="1"/>
  <c r="D78" i="1" s="1"/>
  <c r="A79" i="1" l="1"/>
  <c r="D79" i="1" s="1"/>
  <c r="A80" i="1" l="1"/>
  <c r="D80" i="1" s="1"/>
  <c r="A81" i="1" l="1"/>
  <c r="D81" i="1" s="1"/>
  <c r="A82" i="1" l="1"/>
  <c r="D82" i="1" s="1"/>
  <c r="K5" i="1" l="1"/>
  <c r="K6" i="1" s="1"/>
  <c r="A83" i="1"/>
  <c r="D83" i="1" s="1"/>
  <c r="A84" i="1" l="1"/>
  <c r="D84" i="1" s="1"/>
  <c r="A85" i="1" l="1"/>
  <c r="D85" i="1" s="1"/>
  <c r="A86" i="1" l="1"/>
  <c r="D86" i="1" s="1"/>
  <c r="A87" i="1" l="1"/>
  <c r="D87" i="1" s="1"/>
  <c r="A88" i="1" l="1"/>
  <c r="D88" i="1" s="1"/>
  <c r="A89" i="1" l="1"/>
  <c r="D89" i="1" s="1"/>
  <c r="A90" i="1" l="1"/>
  <c r="D90" i="1" s="1"/>
  <c r="A91" i="1" l="1"/>
  <c r="D91" i="1" s="1"/>
  <c r="A92" i="1" l="1"/>
  <c r="D92" i="1" s="1"/>
  <c r="L5" i="1" l="1"/>
  <c r="A93" i="1"/>
  <c r="D93" i="1" s="1"/>
  <c r="L6" i="1" l="1"/>
  <c r="F7" i="1" s="1"/>
  <c r="A94" i="1"/>
  <c r="D94" i="1" s="1"/>
  <c r="A95" i="1" l="1"/>
  <c r="D95" i="1" s="1"/>
  <c r="A96" i="1" l="1"/>
  <c r="D96" i="1" s="1"/>
  <c r="A97" i="1" l="1"/>
  <c r="D97" i="1" s="1"/>
  <c r="A98" i="1" l="1"/>
  <c r="D98" i="1" s="1"/>
  <c r="A99" i="1" l="1"/>
  <c r="D99" i="1" s="1"/>
</calcChain>
</file>

<file path=xl/sharedStrings.xml><?xml version="1.0" encoding="utf-8"?>
<sst xmlns="http://schemas.openxmlformats.org/spreadsheetml/2006/main" count="17" uniqueCount="16">
  <si>
    <t>Quadr. Abw.</t>
  </si>
  <si>
    <t>1) Geben Sie in den gelb hinterlegten Zellen Ihre individuellen Werte ein.</t>
  </si>
  <si>
    <t>3) Berechnen Sie mir Ihrem C++-Programm optimale Parameterwerte, und stellen Sie diese Werte ein.</t>
  </si>
  <si>
    <t>Eingabe von Hand</t>
  </si>
  <si>
    <t>aus Schieber</t>
  </si>
  <si>
    <t>genomme Werte, ggf. von Hand</t>
  </si>
  <si>
    <t>t</t>
  </si>
  <si>
    <t>Delta t</t>
  </si>
  <si>
    <t>c für log.Lsg</t>
  </si>
  <si>
    <t>Tag</t>
  </si>
  <si>
    <t>gemeldet</t>
  </si>
  <si>
    <t>DGL-Lsg:</t>
  </si>
  <si>
    <t>Summe*1000:</t>
  </si>
  <si>
    <t>lambda</t>
  </si>
  <si>
    <t>u</t>
  </si>
  <si>
    <t>2) optional: Versuchen Sie, mit den Schiebereglern Parameterwerte einzustellen, so dass bei der DGL-Lösung eine möglichst kleine Summe der quadratischen Abweichungen  entsteht.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</si>
</sst>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E+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/>
    <xf numFmtId="0" fontId="1" fillId="2" borderId="13" xfId="0" applyFont="1" applyFill="1" applyBorder="1" applyAlignment="1" applyProtection="1">
      <protection locked="0"/>
    </xf>
    <xf numFmtId="164" fontId="1" fillId="2" borderId="13" xfId="0" applyNumberFormat="1" applyFont="1" applyFill="1" applyBorder="1" applyAlignment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1" xfId="0" applyFont="1" applyFill="1" applyBorder="1" applyAlignment="1" applyProtection="1">
      <alignment horizontal="center"/>
      <protection locked="0"/>
    </xf>
    <xf numFmtId="165" fontId="1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DGL-Anpassung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gemeldete Werte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Tabelle1!$F$3:$L$3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Tabelle1!$F$4:$L$4</c:f>
              <c:numCache>
                <c:formatCode>General</c:formatCode>
                <c:ptCount val="7"/>
                <c:pt idx="0">
                  <c:v>1.4999999999999999E-2</c:v>
                </c:pt>
                <c:pt idx="1">
                  <c:v>2.5999999999999999E-2</c:v>
                </c:pt>
                <c:pt idx="2">
                  <c:v>4.3999999999999997E-2</c:v>
                </c:pt>
                <c:pt idx="3">
                  <c:v>7.6999999999999999E-2</c:v>
                </c:pt>
                <c:pt idx="4">
                  <c:v>0.13700000000000001</c:v>
                </c:pt>
                <c:pt idx="5">
                  <c:v>0.224</c:v>
                </c:pt>
                <c:pt idx="6">
                  <c:v>0.34899999999999998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44-407A-8FBB-5285090335DA}"/>
            </c:ext>
          </c:extLst>
        </c:ser>
        <c:ser>
          <c:idx val="1"/>
          <c:order val="1"/>
          <c:tx>
            <c:v>DGL-Lösung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Tabelle1!$A$31:$A$99</c:f>
              <c:numCache>
                <c:formatCode>General</c:formatCode>
                <c:ptCount val="6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</c:numCache>
            </c:numRef>
          </c:xVal>
          <c:yVal>
            <c:numRef>
              <c:f>Tabelle1!$D$31:$D$99</c:f>
              <c:numCache>
                <c:formatCode>General</c:formatCode>
                <c:ptCount val="69"/>
                <c:pt idx="0">
                  <c:v>1.3995E-2</c:v>
                </c:pt>
                <c:pt idx="1">
                  <c:v>1.5012270220367543E-2</c:v>
                </c:pt>
                <c:pt idx="2">
                  <c:v>1.6102276341429245E-2</c:v>
                </c:pt>
                <c:pt idx="3">
                  <c:v>1.7270037647861194E-2</c:v>
                </c:pt>
                <c:pt idx="4">
                  <c:v>1.8520892597717185E-2</c:v>
                </c:pt>
                <c:pt idx="5">
                  <c:v>1.986051501462591E-2</c:v>
                </c:pt>
                <c:pt idx="6">
                  <c:v>2.1294930457056979E-2</c:v>
                </c:pt>
                <c:pt idx="7">
                  <c:v>2.2830532646197686E-2</c:v>
                </c:pt>
                <c:pt idx="8">
                  <c:v>2.4474099810370673E-2</c:v>
                </c:pt>
                <c:pt idx="9">
                  <c:v>2.6232810777387008E-2</c:v>
                </c:pt>
                <c:pt idx="10">
                  <c:v>2.8114260616585774E-2</c:v>
                </c:pt>
                <c:pt idx="11">
                  <c:v>3.0126475599406261E-2</c:v>
                </c:pt>
                <c:pt idx="12">
                  <c:v>3.2277927211056719E-2</c:v>
                </c:pt>
                <c:pt idx="13">
                  <c:v>3.457754490613283E-2</c:v>
                </c:pt>
                <c:pt idx="14">
                  <c:v>3.7034727257919363E-2</c:v>
                </c:pt>
                <c:pt idx="15">
                  <c:v>3.9659351104707523E-2</c:v>
                </c:pt>
                <c:pt idx="16">
                  <c:v>4.246177824702916E-2</c:v>
                </c:pt>
                <c:pt idx="17">
                  <c:v>4.5452859197661476E-2</c:v>
                </c:pt>
                <c:pt idx="18">
                  <c:v>4.8643933432197063E-2</c:v>
                </c:pt>
                <c:pt idx="19">
                  <c:v>5.2046825532744208E-2</c:v>
                </c:pt>
                <c:pt idx="20">
                  <c:v>5.567383656203382E-2</c:v>
                </c:pt>
                <c:pt idx="21">
                  <c:v>5.9537729951288199E-2</c:v>
                </c:pt>
                <c:pt idx="22">
                  <c:v>6.3651711134441874E-2</c:v>
                </c:pt>
                <c:pt idx="23">
                  <c:v>6.8029400115878783E-2</c:v>
                </c:pt>
                <c:pt idx="24">
                  <c:v>7.2684796121380402E-2</c:v>
                </c:pt>
                <c:pt idx="25">
                  <c:v>7.7632233455540017E-2</c:v>
                </c:pt>
                <c:pt idx="26">
                  <c:v>8.2886327677032468E-2</c:v>
                </c:pt>
                <c:pt idx="27">
                  <c:v>8.8461911209828756E-2</c:v>
                </c:pt>
                <c:pt idx="28">
                  <c:v>9.4373957538132547E-2</c:v>
                </c:pt>
                <c:pt idx="29">
                  <c:v>0.10063749319024115</c:v>
                </c:pt>
                <c:pt idx="30">
                  <c:v>0.10726749680668812</c:v>
                </c:pt>
                <c:pt idx="31">
                  <c:v>0.11427878471594095</c:v>
                </c:pt>
                <c:pt idx="32">
                  <c:v>0.12168588261148003</c:v>
                </c:pt>
                <c:pt idx="33">
                  <c:v>0.12950288314167219</c:v>
                </c:pt>
                <c:pt idx="34">
                  <c:v>0.13774328949206277</c:v>
                </c:pt>
                <c:pt idx="35">
                  <c:v>0.14641984536087571</c:v>
                </c:pt>
                <c:pt idx="36">
                  <c:v>0.15554435210325729</c:v>
                </c:pt>
                <c:pt idx="37">
                  <c:v>0.16512747424650451</c:v>
                </c:pt>
                <c:pt idx="38">
                  <c:v>0.17517853505280603</c:v>
                </c:pt>
                <c:pt idx="39">
                  <c:v>0.18570530432025129</c:v>
                </c:pt>
                <c:pt idx="40">
                  <c:v>0.19671378115568519</c:v>
                </c:pt>
                <c:pt idx="41">
                  <c:v>0.20820797500906682</c:v>
                </c:pt>
                <c:pt idx="42">
                  <c:v>0.22018968880886375</c:v>
                </c:pt>
                <c:pt idx="43">
                  <c:v>0.23265830855826236</c:v>
                </c:pt>
                <c:pt idx="44">
                  <c:v>0.24561060421565004</c:v>
                </c:pt>
                <c:pt idx="45">
                  <c:v>0.25904054706033103</c:v>
                </c:pt>
                <c:pt idx="46">
                  <c:v>0.27293914900472244</c:v>
                </c:pt>
                <c:pt idx="47">
                  <c:v>0.28729432942650335</c:v>
                </c:pt>
                <c:pt idx="48">
                  <c:v>0.30209081502970586</c:v>
                </c:pt>
                <c:pt idx="49">
                  <c:v>0.31731007797834859</c:v>
                </c:pt>
                <c:pt idx="50">
                  <c:v>0.33293031706257242</c:v>
                </c:pt>
                <c:pt idx="51">
                  <c:v>0.34892648594716957</c:v>
                </c:pt>
                <c:pt idx="52">
                  <c:v>0.36527037161893872</c:v>
                </c:pt>
                <c:pt idx="53">
                  <c:v>0.38193072500825553</c:v>
                </c:pt>
                <c:pt idx="54">
                  <c:v>0.39887344444089906</c:v>
                </c:pt>
                <c:pt idx="55">
                  <c:v>0.41606181112114843</c:v>
                </c:pt>
                <c:pt idx="56">
                  <c:v>0.43345677431110574</c:v>
                </c:pt>
                <c:pt idx="57">
                  <c:v>0.4510172823184081</c:v>
                </c:pt>
                <c:pt idx="58">
                  <c:v>0.46870065390546345</c:v>
                </c:pt>
                <c:pt idx="59">
                  <c:v>0.48646298336055355</c:v>
                </c:pt>
                <c:pt idx="60">
                  <c:v>0.5042595712941913</c:v>
                </c:pt>
                <c:pt idx="61">
                  <c:v>0.52204537230497194</c:v>
                </c:pt>
                <c:pt idx="62">
                  <c:v>0.53977545004743044</c:v>
                </c:pt>
                <c:pt idx="63">
                  <c:v>0.55740542996383291</c:v>
                </c:pt>
                <c:pt idx="64">
                  <c:v>0.57489194002735655</c:v>
                </c:pt>
                <c:pt idx="65">
                  <c:v>0.59219303028106196</c:v>
                </c:pt>
                <c:pt idx="66">
                  <c:v>0.60926856272115926</c:v>
                </c:pt>
                <c:pt idx="67">
                  <c:v>0.62608056412268398</c:v>
                </c:pt>
                <c:pt idx="68">
                  <c:v>0.64259353568467759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44-407A-8FBB-528509033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534696"/>
        <c:axId val="329536336"/>
      </c:scatterChart>
      <c:valAx>
        <c:axId val="329534696"/>
        <c:scaling>
          <c:orientation val="minMax"/>
          <c:max val="6.9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9536336"/>
        <c:crosses val="autoZero"/>
        <c:crossBetween val="midCat"/>
      </c:valAx>
      <c:valAx>
        <c:axId val="32953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9534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D$25" horiz="1" max="1000" page="10" val="712"/>
</file>

<file path=xl/ctrlProps/ctrlProp2.xml><?xml version="1.0" encoding="utf-8"?>
<formControlPr xmlns="http://schemas.microsoft.com/office/spreadsheetml/2009/9/main" objectType="Scroll" dx="22" fmlaLink="$D$26" horiz="1" max="1000" page="10" val="43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5522</xdr:colOff>
          <xdr:row>12</xdr:row>
          <xdr:rowOff>5521</xdr:rowOff>
        </xdr:from>
        <xdr:to>
          <xdr:col>2</xdr:col>
          <xdr:colOff>1756833</xdr:colOff>
          <xdr:row>12</xdr:row>
          <xdr:rowOff>182034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5522</xdr:colOff>
          <xdr:row>17</xdr:row>
          <xdr:rowOff>2761</xdr:rowOff>
        </xdr:from>
        <xdr:to>
          <xdr:col>2</xdr:col>
          <xdr:colOff>1758673</xdr:colOff>
          <xdr:row>17</xdr:row>
          <xdr:rowOff>179456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4</xdr:col>
      <xdr:colOff>352</xdr:colOff>
      <xdr:row>8</xdr:row>
      <xdr:rowOff>4585</xdr:rowOff>
    </xdr:from>
    <xdr:to>
      <xdr:col>12</xdr:col>
      <xdr:colOff>7055</xdr:colOff>
      <xdr:row>20</xdr:row>
      <xdr:rowOff>21167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1"/>
  <sheetViews>
    <sheetView tabSelected="1" zoomScale="90" zoomScaleNormal="90" workbookViewId="0">
      <selection activeCell="C15" sqref="C15"/>
    </sheetView>
  </sheetViews>
  <sheetFormatPr baseColWidth="10" defaultColWidth="9.1796875" defaultRowHeight="14.5" x14ac:dyDescent="0.35"/>
  <cols>
    <col min="1" max="1" width="5.1796875" style="6" customWidth="1"/>
    <col min="2" max="3" width="25.26953125" style="6" customWidth="1"/>
    <col min="4" max="4" width="10.1796875" style="6" customWidth="1"/>
    <col min="5" max="5" width="15" style="6" customWidth="1"/>
    <col min="6" max="16384" width="9.1796875" style="6"/>
  </cols>
  <sheetData>
    <row r="1" spans="1:13" x14ac:dyDescent="0.35">
      <c r="B1" s="16"/>
      <c r="C1" s="16"/>
    </row>
    <row r="2" spans="1:13" ht="15.75" customHeight="1" thickBot="1" x14ac:dyDescent="0.4">
      <c r="A2" s="14"/>
      <c r="B2" s="1" t="s">
        <v>1</v>
      </c>
      <c r="C2" s="1"/>
      <c r="D2" s="15"/>
      <c r="E2" s="16"/>
      <c r="F2" s="16"/>
      <c r="G2" s="16"/>
      <c r="H2" s="16"/>
      <c r="I2" s="16"/>
      <c r="J2" s="16"/>
      <c r="K2" s="16"/>
      <c r="L2" s="16"/>
    </row>
    <row r="3" spans="1:13" x14ac:dyDescent="0.35">
      <c r="A3" s="14"/>
      <c r="B3" s="1"/>
      <c r="C3" s="1"/>
      <c r="D3" s="27"/>
      <c r="E3" s="28" t="s">
        <v>9</v>
      </c>
      <c r="F3" s="29">
        <v>0</v>
      </c>
      <c r="G3" s="29">
        <v>1</v>
      </c>
      <c r="H3" s="29">
        <v>2</v>
      </c>
      <c r="I3" s="29">
        <v>3</v>
      </c>
      <c r="J3" s="29">
        <v>4</v>
      </c>
      <c r="K3" s="29">
        <v>5</v>
      </c>
      <c r="L3" s="30">
        <v>6</v>
      </c>
      <c r="M3" s="15"/>
    </row>
    <row r="4" spans="1:13" ht="15.75" customHeight="1" x14ac:dyDescent="0.35">
      <c r="A4" s="14"/>
      <c r="B4" s="1" t="s">
        <v>15</v>
      </c>
      <c r="C4" s="1"/>
      <c r="D4" s="27"/>
      <c r="E4" s="20" t="s">
        <v>10</v>
      </c>
      <c r="F4" s="2">
        <v>1.4999999999999999E-2</v>
      </c>
      <c r="G4" s="2">
        <v>2.5999999999999999E-2</v>
      </c>
      <c r="H4" s="2">
        <v>4.3999999999999997E-2</v>
      </c>
      <c r="I4" s="2">
        <v>7.6999999999999999E-2</v>
      </c>
      <c r="J4" s="2">
        <v>0.13700000000000001</v>
      </c>
      <c r="K4" s="2">
        <v>0.224</v>
      </c>
      <c r="L4" s="31">
        <v>0.34899999999999998</v>
      </c>
      <c r="M4" s="15"/>
    </row>
    <row r="5" spans="1:13" ht="15.75" customHeight="1" x14ac:dyDescent="0.35">
      <c r="A5" s="14"/>
      <c r="B5" s="1"/>
      <c r="C5" s="1"/>
      <c r="D5" s="27"/>
      <c r="E5" s="20" t="s">
        <v>11</v>
      </c>
      <c r="F5" s="3">
        <f>D31</f>
        <v>1.3995E-2</v>
      </c>
      <c r="G5" s="3">
        <f>D41</f>
        <v>2.8114260616585774E-2</v>
      </c>
      <c r="H5" s="3">
        <f>D51</f>
        <v>5.567383656203382E-2</v>
      </c>
      <c r="I5" s="3">
        <f>D61</f>
        <v>0.10726749680668812</v>
      </c>
      <c r="J5" s="3">
        <f>D71</f>
        <v>0.19671378115568519</v>
      </c>
      <c r="K5" s="3">
        <f>D81</f>
        <v>0.33293031706257242</v>
      </c>
      <c r="L5" s="32">
        <f>D91</f>
        <v>0.5042595712941913</v>
      </c>
      <c r="M5" s="15"/>
    </row>
    <row r="6" spans="1:13" x14ac:dyDescent="0.35">
      <c r="A6" s="14"/>
      <c r="B6" s="1"/>
      <c r="C6" s="1"/>
      <c r="D6" s="27"/>
      <c r="E6" s="20" t="s">
        <v>0</v>
      </c>
      <c r="F6" s="4">
        <f>(F4-F5)^2</f>
        <v>1.0100249999999978E-6</v>
      </c>
      <c r="G6" s="4">
        <f t="shared" ref="G6:L6" si="0">(G4-G5)^2</f>
        <v>4.4700979548456622E-6</v>
      </c>
      <c r="H6" s="4">
        <f t="shared" si="0"/>
        <v>1.3627846007707766E-4</v>
      </c>
      <c r="I6" s="4">
        <f t="shared" si="0"/>
        <v>9.1612136294287583E-4</v>
      </c>
      <c r="J6" s="4">
        <f t="shared" si="0"/>
        <v>3.5657356599090627E-3</v>
      </c>
      <c r="K6" s="4">
        <f t="shared" si="0"/>
        <v>1.1865813975352555E-2</v>
      </c>
      <c r="L6" s="33">
        <f t="shared" si="0"/>
        <v>2.4105534478456078E-2</v>
      </c>
      <c r="M6" s="15"/>
    </row>
    <row r="7" spans="1:13" ht="15" customHeight="1" thickBot="1" x14ac:dyDescent="0.4">
      <c r="A7" s="14"/>
      <c r="B7" s="1"/>
      <c r="C7" s="1"/>
      <c r="D7" s="27"/>
      <c r="E7" s="34" t="s">
        <v>12</v>
      </c>
      <c r="F7" s="35">
        <f>SUM(F6:L6)*1000</f>
        <v>40.594964059692501</v>
      </c>
      <c r="G7" s="35"/>
      <c r="H7" s="35"/>
      <c r="I7" s="35"/>
      <c r="J7" s="35"/>
      <c r="K7" s="35"/>
      <c r="L7" s="36"/>
      <c r="M7" s="15"/>
    </row>
    <row r="8" spans="1:13" x14ac:dyDescent="0.35">
      <c r="A8" s="14"/>
      <c r="B8" s="1"/>
      <c r="C8" s="1"/>
      <c r="D8" s="15"/>
      <c r="E8" s="17"/>
      <c r="F8" s="17"/>
      <c r="G8" s="17"/>
      <c r="H8" s="17"/>
      <c r="I8" s="17"/>
      <c r="J8" s="17"/>
      <c r="K8" s="17"/>
      <c r="L8" s="17"/>
    </row>
    <row r="9" spans="1:13" ht="15.75" customHeight="1" x14ac:dyDescent="0.35">
      <c r="A9" s="14"/>
      <c r="B9" s="1" t="s">
        <v>2</v>
      </c>
      <c r="C9" s="1"/>
      <c r="D9" s="15"/>
    </row>
    <row r="10" spans="1:13" x14ac:dyDescent="0.35">
      <c r="A10" s="14"/>
      <c r="B10" s="1"/>
      <c r="C10" s="1"/>
      <c r="D10" s="15"/>
    </row>
    <row r="11" spans="1:13" ht="15" thickBot="1" x14ac:dyDescent="0.4">
      <c r="B11" s="5"/>
      <c r="C11" s="5"/>
    </row>
    <row r="12" spans="1:13" x14ac:dyDescent="0.35">
      <c r="A12" s="14"/>
      <c r="B12" s="18" t="s">
        <v>13</v>
      </c>
      <c r="C12" s="19"/>
      <c r="D12" s="15"/>
    </row>
    <row r="13" spans="1:13" x14ac:dyDescent="0.35">
      <c r="A13" s="14"/>
      <c r="B13" s="20"/>
      <c r="C13" s="21"/>
      <c r="D13" s="15"/>
    </row>
    <row r="14" spans="1:13" x14ac:dyDescent="0.35">
      <c r="A14" s="14"/>
      <c r="B14" s="22">
        <f>D25/1000</f>
        <v>0.71199999999999997</v>
      </c>
      <c r="C14" s="23"/>
      <c r="D14" s="15"/>
    </row>
    <row r="15" spans="1:13" ht="15" thickBot="1" x14ac:dyDescent="0.4">
      <c r="A15" s="14"/>
      <c r="B15" s="24" t="s">
        <v>3</v>
      </c>
      <c r="C15" s="25"/>
      <c r="D15" s="15"/>
    </row>
    <row r="16" spans="1:13" ht="15" thickBot="1" x14ac:dyDescent="0.4">
      <c r="B16" s="5"/>
      <c r="C16" s="5"/>
    </row>
    <row r="17" spans="1:5" x14ac:dyDescent="0.35">
      <c r="A17" s="14"/>
      <c r="B17" s="18" t="s">
        <v>14</v>
      </c>
      <c r="C17" s="19"/>
      <c r="D17" s="15"/>
    </row>
    <row r="18" spans="1:5" x14ac:dyDescent="0.35">
      <c r="A18" s="14"/>
      <c r="B18" s="20"/>
      <c r="C18" s="21"/>
      <c r="D18" s="15"/>
    </row>
    <row r="19" spans="1:5" x14ac:dyDescent="0.35">
      <c r="A19" s="14"/>
      <c r="B19" s="22">
        <f>0.5+D26/1000</f>
        <v>0.93300000000000005</v>
      </c>
      <c r="C19" s="23"/>
      <c r="D19" s="15"/>
    </row>
    <row r="20" spans="1:5" ht="15" thickBot="1" x14ac:dyDescent="0.4">
      <c r="A20" s="14"/>
      <c r="B20" s="24" t="s">
        <v>3</v>
      </c>
      <c r="C20" s="26"/>
      <c r="D20" s="15"/>
    </row>
    <row r="21" spans="1:5" x14ac:dyDescent="0.35">
      <c r="B21" s="17"/>
      <c r="C21" s="17"/>
    </row>
    <row r="24" spans="1:5" x14ac:dyDescent="0.35">
      <c r="E24" s="7"/>
    </row>
    <row r="25" spans="1:5" s="8" customFormat="1" x14ac:dyDescent="0.35">
      <c r="D25" s="9">
        <v>712</v>
      </c>
      <c r="E25" s="10" t="s">
        <v>4</v>
      </c>
    </row>
    <row r="26" spans="1:5" s="8" customFormat="1" x14ac:dyDescent="0.35">
      <c r="D26" s="9">
        <v>433</v>
      </c>
      <c r="E26" s="10"/>
    </row>
    <row r="27" spans="1:5" s="8" customFormat="1" ht="14.5" customHeight="1" x14ac:dyDescent="0.35">
      <c r="D27" s="9">
        <f>IF(C15="",D25/1000,C15)</f>
        <v>0.71199999999999997</v>
      </c>
      <c r="E27" s="11" t="s">
        <v>5</v>
      </c>
    </row>
    <row r="28" spans="1:5" s="8" customFormat="1" ht="16" customHeight="1" x14ac:dyDescent="0.35">
      <c r="D28" s="9">
        <f>IF(C20="",0.5+D26/1000,C20)</f>
        <v>0.93300000000000005</v>
      </c>
      <c r="E28" s="11"/>
    </row>
    <row r="29" spans="1:5" s="8" customFormat="1" x14ac:dyDescent="0.35">
      <c r="B29" s="8" t="s">
        <v>7</v>
      </c>
      <c r="C29" s="8">
        <v>0.1</v>
      </c>
      <c r="D29" s="9"/>
      <c r="E29" s="12"/>
    </row>
    <row r="30" spans="1:5" s="8" customFormat="1" x14ac:dyDescent="0.35">
      <c r="A30" s="8" t="s">
        <v>6</v>
      </c>
      <c r="B30" s="8" t="s">
        <v>8</v>
      </c>
      <c r="C30" s="8">
        <f>LN(1/(F4*D28)-1)</f>
        <v>4.2549613026162758</v>
      </c>
      <c r="E30" s="13"/>
    </row>
    <row r="31" spans="1:5" s="8" customFormat="1" x14ac:dyDescent="0.35">
      <c r="A31" s="8">
        <v>0</v>
      </c>
      <c r="D31" s="8">
        <f>1/(1+EXP(-$D$27*A31+$C$30))</f>
        <v>1.3995E-2</v>
      </c>
    </row>
    <row r="32" spans="1:5" s="8" customFormat="1" x14ac:dyDescent="0.35">
      <c r="A32" s="8">
        <f>A31+C$29</f>
        <v>0.1</v>
      </c>
      <c r="D32" s="8">
        <f>1/(1+EXP(-$D$27*A32+$C$30))</f>
        <v>1.5012270220367543E-2</v>
      </c>
    </row>
    <row r="33" spans="1:4" s="8" customFormat="1" x14ac:dyDescent="0.35">
      <c r="A33" s="8">
        <f>A32+C$29</f>
        <v>0.2</v>
      </c>
      <c r="D33" s="8">
        <f>1/(1+EXP(-$D$27*A33+$C$30))</f>
        <v>1.6102276341429245E-2</v>
      </c>
    </row>
    <row r="34" spans="1:4" s="8" customFormat="1" x14ac:dyDescent="0.35">
      <c r="A34" s="8">
        <f>A33+C$29</f>
        <v>0.30000000000000004</v>
      </c>
      <c r="D34" s="8">
        <f>1/(1+EXP(-$D$27*A34+$C$30))</f>
        <v>1.7270037647861194E-2</v>
      </c>
    </row>
    <row r="35" spans="1:4" s="8" customFormat="1" x14ac:dyDescent="0.35">
      <c r="A35" s="8">
        <f>A34+C$29</f>
        <v>0.4</v>
      </c>
      <c r="D35" s="8">
        <f>1/(1+EXP(-$D$27*A35+$C$30))</f>
        <v>1.8520892597717185E-2</v>
      </c>
    </row>
    <row r="36" spans="1:4" s="8" customFormat="1" x14ac:dyDescent="0.35">
      <c r="A36" s="8">
        <f>A35+C$29</f>
        <v>0.5</v>
      </c>
      <c r="D36" s="8">
        <f>1/(1+EXP(-$D$27*A36+$C$30))</f>
        <v>1.986051501462591E-2</v>
      </c>
    </row>
    <row r="37" spans="1:4" s="8" customFormat="1" x14ac:dyDescent="0.35">
      <c r="A37" s="8">
        <f>A36+C$29</f>
        <v>0.6</v>
      </c>
      <c r="D37" s="8">
        <f>1/(1+EXP(-$D$27*A37+$C$30))</f>
        <v>2.1294930457056979E-2</v>
      </c>
    </row>
    <row r="38" spans="1:4" s="8" customFormat="1" x14ac:dyDescent="0.35">
      <c r="A38" s="8">
        <f>A37+C$29</f>
        <v>0.7</v>
      </c>
      <c r="D38" s="8">
        <f>1/(1+EXP(-$D$27*A38+$C$30))</f>
        <v>2.2830532646197686E-2</v>
      </c>
    </row>
    <row r="39" spans="1:4" s="8" customFormat="1" x14ac:dyDescent="0.35">
      <c r="A39" s="8">
        <f>A38+C$29</f>
        <v>0.79999999999999993</v>
      </c>
      <c r="D39" s="8">
        <f>1/(1+EXP(-$D$27*A39+$C$30))</f>
        <v>2.4474099810370673E-2</v>
      </c>
    </row>
    <row r="40" spans="1:4" s="8" customFormat="1" x14ac:dyDescent="0.35">
      <c r="A40" s="8">
        <f>A39+C$29</f>
        <v>0.89999999999999991</v>
      </c>
      <c r="D40" s="8">
        <f>1/(1+EXP(-$D$27*A40+$C$30))</f>
        <v>2.6232810777387008E-2</v>
      </c>
    </row>
    <row r="41" spans="1:4" s="8" customFormat="1" x14ac:dyDescent="0.35">
      <c r="A41" s="8">
        <f>A40+C$29</f>
        <v>0.99999999999999989</v>
      </c>
      <c r="D41" s="8">
        <f>1/(1+EXP(-$D$27*A41+$C$30))</f>
        <v>2.8114260616585774E-2</v>
      </c>
    </row>
    <row r="42" spans="1:4" s="8" customFormat="1" x14ac:dyDescent="0.35">
      <c r="A42" s="8">
        <f>A41+C$29</f>
        <v>1.0999999999999999</v>
      </c>
      <c r="D42" s="8">
        <f>1/(1+EXP(-$D$27*A42+$C$30))</f>
        <v>3.0126475599406261E-2</v>
      </c>
    </row>
    <row r="43" spans="1:4" s="8" customFormat="1" x14ac:dyDescent="0.35">
      <c r="A43" s="8">
        <f>A42+C$29</f>
        <v>1.2</v>
      </c>
      <c r="D43" s="8">
        <f>1/(1+EXP(-$D$27*A43+$C$30))</f>
        <v>3.2277927211056719E-2</v>
      </c>
    </row>
    <row r="44" spans="1:4" s="8" customFormat="1" x14ac:dyDescent="0.35">
      <c r="A44" s="8">
        <f>A43+C$29</f>
        <v>1.3</v>
      </c>
      <c r="D44" s="8">
        <f>1/(1+EXP(-$D$27*A44+$C$30))</f>
        <v>3.457754490613283E-2</v>
      </c>
    </row>
    <row r="45" spans="1:4" s="8" customFormat="1" x14ac:dyDescent="0.35">
      <c r="A45" s="8">
        <f>A44+C$29</f>
        <v>1.4000000000000001</v>
      </c>
      <c r="D45" s="8">
        <f>1/(1+EXP(-$D$27*A45+$C$30))</f>
        <v>3.7034727257919363E-2</v>
      </c>
    </row>
    <row r="46" spans="1:4" s="8" customFormat="1" x14ac:dyDescent="0.35">
      <c r="A46" s="8">
        <f>A45+C$29</f>
        <v>1.5000000000000002</v>
      </c>
      <c r="D46" s="8">
        <f>1/(1+EXP(-$D$27*A46+$C$30))</f>
        <v>3.9659351104707523E-2</v>
      </c>
    </row>
    <row r="47" spans="1:4" s="8" customFormat="1" x14ac:dyDescent="0.35">
      <c r="A47" s="8">
        <f>A46+C$29</f>
        <v>1.6000000000000003</v>
      </c>
      <c r="D47" s="8">
        <f>1/(1+EXP(-$D$27*A47+$C$30))</f>
        <v>4.246177824702916E-2</v>
      </c>
    </row>
    <row r="48" spans="1:4" s="8" customFormat="1" x14ac:dyDescent="0.35">
      <c r="A48" s="8">
        <f>A47+C$29</f>
        <v>1.7000000000000004</v>
      </c>
      <c r="D48" s="8">
        <f>1/(1+EXP(-$D$27*A48+$C$30))</f>
        <v>4.5452859197661476E-2</v>
      </c>
    </row>
    <row r="49" spans="1:4" s="8" customFormat="1" x14ac:dyDescent="0.35">
      <c r="A49" s="8">
        <f>A48+C$29</f>
        <v>1.8000000000000005</v>
      </c>
      <c r="D49" s="8">
        <f>1/(1+EXP(-$D$27*A49+$C$30))</f>
        <v>4.8643933432197063E-2</v>
      </c>
    </row>
    <row r="50" spans="1:4" s="8" customFormat="1" x14ac:dyDescent="0.35">
      <c r="A50" s="8">
        <f>A49+C$29</f>
        <v>1.9000000000000006</v>
      </c>
      <c r="D50" s="8">
        <f>1/(1+EXP(-$D$27*A50+$C$30))</f>
        <v>5.2046825532744208E-2</v>
      </c>
    </row>
    <row r="51" spans="1:4" s="8" customFormat="1" x14ac:dyDescent="0.35">
      <c r="A51" s="8">
        <f>A50+C$29</f>
        <v>2.0000000000000004</v>
      </c>
      <c r="D51" s="8">
        <f>1/(1+EXP(-$D$27*A51+$C$30))</f>
        <v>5.567383656203382E-2</v>
      </c>
    </row>
    <row r="52" spans="1:4" s="8" customFormat="1" x14ac:dyDescent="0.35">
      <c r="A52" s="8">
        <f>A51+C$29</f>
        <v>2.1000000000000005</v>
      </c>
      <c r="D52" s="8">
        <f>1/(1+EXP(-$D$27*A52+$C$30))</f>
        <v>5.9537729951288199E-2</v>
      </c>
    </row>
    <row r="53" spans="1:4" s="8" customFormat="1" x14ac:dyDescent="0.35">
      <c r="A53" s="8">
        <f>A52+C$29</f>
        <v>2.2000000000000006</v>
      </c>
      <c r="D53" s="8">
        <f>1/(1+EXP(-$D$27*A53+$C$30))</f>
        <v>6.3651711134441874E-2</v>
      </c>
    </row>
    <row r="54" spans="1:4" s="8" customFormat="1" x14ac:dyDescent="0.35">
      <c r="A54" s="8">
        <f>A53+C$29</f>
        <v>2.3000000000000007</v>
      </c>
      <c r="D54" s="8">
        <f>1/(1+EXP(-$D$27*A54+$C$30))</f>
        <v>6.8029400115878783E-2</v>
      </c>
    </row>
    <row r="55" spans="1:4" s="8" customFormat="1" x14ac:dyDescent="0.35">
      <c r="A55" s="8">
        <f>A54+C$29</f>
        <v>2.4000000000000008</v>
      </c>
      <c r="D55" s="8">
        <f>1/(1+EXP(-$D$27*A55+$C$30))</f>
        <v>7.2684796121380402E-2</v>
      </c>
    </row>
    <row r="56" spans="1:4" s="8" customFormat="1" x14ac:dyDescent="0.35">
      <c r="A56" s="8">
        <f>A55+C$29</f>
        <v>2.5000000000000009</v>
      </c>
      <c r="D56" s="8">
        <f>1/(1+EXP(-$D$27*A56+$C$30))</f>
        <v>7.7632233455540017E-2</v>
      </c>
    </row>
    <row r="57" spans="1:4" s="8" customFormat="1" x14ac:dyDescent="0.35">
      <c r="A57" s="8">
        <f>A56+C$29</f>
        <v>2.600000000000001</v>
      </c>
      <c r="D57" s="8">
        <f>1/(1+EXP(-$D$27*A57+$C$30))</f>
        <v>8.2886327677032468E-2</v>
      </c>
    </row>
    <row r="58" spans="1:4" s="8" customFormat="1" x14ac:dyDescent="0.35">
      <c r="A58" s="8">
        <f>A57+C$29</f>
        <v>2.7000000000000011</v>
      </c>
      <c r="D58" s="8">
        <f>1/(1+EXP(-$D$27*A58+$C$30))</f>
        <v>8.8461911209828756E-2</v>
      </c>
    </row>
    <row r="59" spans="1:4" s="8" customFormat="1" x14ac:dyDescent="0.35">
      <c r="A59" s="8">
        <f>A58+C$29</f>
        <v>2.8000000000000012</v>
      </c>
      <c r="D59" s="8">
        <f>1/(1+EXP(-$D$27*A59+$C$30))</f>
        <v>9.4373957538132547E-2</v>
      </c>
    </row>
    <row r="60" spans="1:4" s="8" customFormat="1" x14ac:dyDescent="0.35">
      <c r="A60" s="8">
        <f>A59+C$29</f>
        <v>2.9000000000000012</v>
      </c>
      <c r="D60" s="8">
        <f>1/(1+EXP(-$D$27*A60+$C$30))</f>
        <v>0.10063749319024115</v>
      </c>
    </row>
    <row r="61" spans="1:4" s="8" customFormat="1" x14ac:dyDescent="0.35">
      <c r="A61" s="8">
        <f>A60+C$29</f>
        <v>3.0000000000000013</v>
      </c>
      <c r="D61" s="8">
        <f>1/(1+EXP(-$D$27*A61+$C$30))</f>
        <v>0.10726749680668812</v>
      </c>
    </row>
    <row r="62" spans="1:4" s="8" customFormat="1" x14ac:dyDescent="0.35">
      <c r="A62" s="8">
        <f>A61+C$29</f>
        <v>3.1000000000000014</v>
      </c>
      <c r="D62" s="8">
        <f>1/(1+EXP(-$D$27*A62+$C$30))</f>
        <v>0.11427878471594095</v>
      </c>
    </row>
    <row r="63" spans="1:4" s="8" customFormat="1" x14ac:dyDescent="0.35">
      <c r="A63" s="8">
        <f>A62+C$29</f>
        <v>3.2000000000000015</v>
      </c>
      <c r="D63" s="8">
        <f>1/(1+EXP(-$D$27*A63+$C$30))</f>
        <v>0.12168588261148003</v>
      </c>
    </row>
    <row r="64" spans="1:4" s="8" customFormat="1" x14ac:dyDescent="0.35">
      <c r="A64" s="8">
        <f>A63+C$29</f>
        <v>3.3000000000000016</v>
      </c>
      <c r="D64" s="8">
        <f>1/(1+EXP(-$D$27*A64+$C$30))</f>
        <v>0.12950288314167219</v>
      </c>
    </row>
    <row r="65" spans="1:4" s="8" customFormat="1" x14ac:dyDescent="0.35">
      <c r="A65" s="8">
        <f>A64+C$29</f>
        <v>3.4000000000000017</v>
      </c>
      <c r="D65" s="8">
        <f>1/(1+EXP(-$D$27*A65+$C$30))</f>
        <v>0.13774328949206277</v>
      </c>
    </row>
    <row r="66" spans="1:4" s="8" customFormat="1" x14ac:dyDescent="0.35">
      <c r="A66" s="8">
        <f>A65+C$29</f>
        <v>3.5000000000000018</v>
      </c>
      <c r="D66" s="8">
        <f>1/(1+EXP(-$D$27*A66+$C$30))</f>
        <v>0.14641984536087571</v>
      </c>
    </row>
    <row r="67" spans="1:4" s="8" customFormat="1" x14ac:dyDescent="0.35">
      <c r="A67" s="8">
        <f>A66+C$29</f>
        <v>3.6000000000000019</v>
      </c>
      <c r="D67" s="8">
        <f>1/(1+EXP(-$D$27*A67+$C$30))</f>
        <v>0.15554435210325729</v>
      </c>
    </row>
    <row r="68" spans="1:4" s="8" customFormat="1" x14ac:dyDescent="0.35">
      <c r="A68" s="8">
        <f>A67+C$29</f>
        <v>3.700000000000002</v>
      </c>
      <c r="D68" s="8">
        <f>1/(1+EXP(-$D$27*A68+$C$30))</f>
        <v>0.16512747424650451</v>
      </c>
    </row>
    <row r="69" spans="1:4" s="8" customFormat="1" x14ac:dyDescent="0.35">
      <c r="A69" s="8">
        <f>A68+C$29</f>
        <v>3.800000000000002</v>
      </c>
      <c r="D69" s="8">
        <f>1/(1+EXP(-$D$27*A69+$C$30))</f>
        <v>0.17517853505280603</v>
      </c>
    </row>
    <row r="70" spans="1:4" s="8" customFormat="1" x14ac:dyDescent="0.35">
      <c r="A70" s="8">
        <f>A69+C$29</f>
        <v>3.9000000000000021</v>
      </c>
      <c r="D70" s="8">
        <f>1/(1+EXP(-$D$27*A70+$C$30))</f>
        <v>0.18570530432025129</v>
      </c>
    </row>
    <row r="71" spans="1:4" s="8" customFormat="1" x14ac:dyDescent="0.35">
      <c r="A71" s="8">
        <f>A70+C$29</f>
        <v>4.0000000000000018</v>
      </c>
      <c r="D71" s="8">
        <f>1/(1+EXP(-$D$27*A71+$C$30))</f>
        <v>0.19671378115568519</v>
      </c>
    </row>
    <row r="72" spans="1:4" s="8" customFormat="1" x14ac:dyDescent="0.35">
      <c r="A72" s="8">
        <f>A71+C$29</f>
        <v>4.1000000000000014</v>
      </c>
      <c r="D72" s="8">
        <f>1/(1+EXP(-$D$27*A72+$C$30))</f>
        <v>0.20820797500906682</v>
      </c>
    </row>
    <row r="73" spans="1:4" s="8" customFormat="1" x14ac:dyDescent="0.35">
      <c r="A73" s="8">
        <f>A72+C$29</f>
        <v>4.2000000000000011</v>
      </c>
      <c r="D73" s="8">
        <f>1/(1+EXP(-$D$27*A73+$C$30))</f>
        <v>0.22018968880886375</v>
      </c>
    </row>
    <row r="74" spans="1:4" s="8" customFormat="1" x14ac:dyDescent="0.35">
      <c r="A74" s="8">
        <f>A73+C$29</f>
        <v>4.3000000000000007</v>
      </c>
      <c r="D74" s="8">
        <f>1/(1+EXP(-$D$27*A74+$C$30))</f>
        <v>0.23265830855826236</v>
      </c>
    </row>
    <row r="75" spans="1:4" s="8" customFormat="1" x14ac:dyDescent="0.35">
      <c r="A75" s="8">
        <f>A74+C$29</f>
        <v>4.4000000000000004</v>
      </c>
      <c r="D75" s="8">
        <f>1/(1+EXP(-$D$27*A75+$C$30))</f>
        <v>0.24561060421565004</v>
      </c>
    </row>
    <row r="76" spans="1:4" s="8" customFormat="1" x14ac:dyDescent="0.35">
      <c r="A76" s="8">
        <f>A75+C$29</f>
        <v>4.5</v>
      </c>
      <c r="D76" s="8">
        <f>1/(1+EXP(-$D$27*A76+$C$30))</f>
        <v>0.25904054706033103</v>
      </c>
    </row>
    <row r="77" spans="1:4" s="8" customFormat="1" x14ac:dyDescent="0.35">
      <c r="A77" s="8">
        <f>A76+C$29</f>
        <v>4.5999999999999996</v>
      </c>
      <c r="D77" s="8">
        <f>1/(1+EXP(-$D$27*A77+$C$30))</f>
        <v>0.27293914900472244</v>
      </c>
    </row>
    <row r="78" spans="1:4" s="8" customFormat="1" x14ac:dyDescent="0.35">
      <c r="A78" s="8">
        <f>A77+C$29</f>
        <v>4.6999999999999993</v>
      </c>
      <c r="D78" s="8">
        <f>1/(1+EXP(-$D$27*A78+$C$30))</f>
        <v>0.28729432942650335</v>
      </c>
    </row>
    <row r="79" spans="1:4" s="8" customFormat="1" x14ac:dyDescent="0.35">
      <c r="A79" s="8">
        <f>A78+C$29</f>
        <v>4.7999999999999989</v>
      </c>
      <c r="D79" s="8">
        <f>1/(1+EXP(-$D$27*A79+$C$30))</f>
        <v>0.30209081502970586</v>
      </c>
    </row>
    <row r="80" spans="1:4" s="8" customFormat="1" x14ac:dyDescent="0.35">
      <c r="A80" s="8">
        <f>A79+C$29</f>
        <v>4.8999999999999986</v>
      </c>
      <c r="D80" s="8">
        <f>1/(1+EXP(-$D$27*A80+$C$30))</f>
        <v>0.31731007797834859</v>
      </c>
    </row>
    <row r="81" spans="1:4" s="8" customFormat="1" x14ac:dyDescent="0.35">
      <c r="A81" s="8">
        <f>A80+C$29</f>
        <v>4.9999999999999982</v>
      </c>
      <c r="D81" s="8">
        <f>1/(1+EXP(-$D$27*A81+$C$30))</f>
        <v>0.33293031706257242</v>
      </c>
    </row>
    <row r="82" spans="1:4" s="8" customFormat="1" x14ac:dyDescent="0.35">
      <c r="A82" s="8">
        <f>A81+C$29</f>
        <v>5.0999999999999979</v>
      </c>
      <c r="D82" s="8">
        <f>1/(1+EXP(-$D$27*A82+$C$30))</f>
        <v>0.34892648594716957</v>
      </c>
    </row>
    <row r="83" spans="1:4" s="8" customFormat="1" x14ac:dyDescent="0.35">
      <c r="A83" s="8">
        <f>A82+C$29</f>
        <v>5.1999999999999975</v>
      </c>
      <c r="D83" s="8">
        <f>1/(1+EXP(-$D$27*A83+$C$30))</f>
        <v>0.36527037161893872</v>
      </c>
    </row>
    <row r="84" spans="1:4" s="8" customFormat="1" x14ac:dyDescent="0.35">
      <c r="A84" s="8">
        <f>A83+C$29</f>
        <v>5.2999999999999972</v>
      </c>
      <c r="D84" s="8">
        <f>1/(1+EXP(-$D$27*A84+$C$30))</f>
        <v>0.38193072500825553</v>
      </c>
    </row>
    <row r="85" spans="1:4" s="8" customFormat="1" x14ac:dyDescent="0.35">
      <c r="A85" s="8">
        <f>A84+C$29</f>
        <v>5.3999999999999968</v>
      </c>
      <c r="D85" s="8">
        <f>1/(1+EXP(-$D$27*A85+$C$30))</f>
        <v>0.39887344444089906</v>
      </c>
    </row>
    <row r="86" spans="1:4" s="8" customFormat="1" x14ac:dyDescent="0.35">
      <c r="A86" s="8">
        <f>A85+C$29</f>
        <v>5.4999999999999964</v>
      </c>
      <c r="D86" s="8">
        <f>1/(1+EXP(-$D$27*A86+$C$30))</f>
        <v>0.41606181112114843</v>
      </c>
    </row>
    <row r="87" spans="1:4" s="8" customFormat="1" x14ac:dyDescent="0.35">
      <c r="A87" s="8">
        <f>A86+C$29</f>
        <v>5.5999999999999961</v>
      </c>
      <c r="D87" s="8">
        <f>1/(1+EXP(-$D$27*A87+$C$30))</f>
        <v>0.43345677431110574</v>
      </c>
    </row>
    <row r="88" spans="1:4" s="8" customFormat="1" x14ac:dyDescent="0.35">
      <c r="A88" s="8">
        <f>A87+C$29</f>
        <v>5.6999999999999957</v>
      </c>
      <c r="D88" s="8">
        <f>1/(1+EXP(-$D$27*A88+$C$30))</f>
        <v>0.4510172823184081</v>
      </c>
    </row>
    <row r="89" spans="1:4" s="8" customFormat="1" x14ac:dyDescent="0.35">
      <c r="A89" s="8">
        <f>A88+C$29</f>
        <v>5.7999999999999954</v>
      </c>
      <c r="D89" s="8">
        <f>1/(1+EXP(-$D$27*A89+$C$30))</f>
        <v>0.46870065390546345</v>
      </c>
    </row>
    <row r="90" spans="1:4" s="8" customFormat="1" x14ac:dyDescent="0.35">
      <c r="A90" s="8">
        <f>A89+C$29</f>
        <v>5.899999999999995</v>
      </c>
      <c r="D90" s="8">
        <f>1/(1+EXP(-$D$27*A90+$C$30))</f>
        <v>0.48646298336055355</v>
      </c>
    </row>
    <row r="91" spans="1:4" s="8" customFormat="1" x14ac:dyDescent="0.35">
      <c r="A91" s="8">
        <f>A90+C$29</f>
        <v>5.9999999999999947</v>
      </c>
      <c r="D91" s="8">
        <f>1/(1+EXP(-$D$27*A91+$C$30))</f>
        <v>0.5042595712941913</v>
      </c>
    </row>
    <row r="92" spans="1:4" s="8" customFormat="1" x14ac:dyDescent="0.35">
      <c r="A92" s="8">
        <f>A91+C$29</f>
        <v>6.0999999999999943</v>
      </c>
      <c r="D92" s="8">
        <f>1/(1+EXP(-$D$27*A92+$C$30))</f>
        <v>0.52204537230497194</v>
      </c>
    </row>
    <row r="93" spans="1:4" s="8" customFormat="1" x14ac:dyDescent="0.35">
      <c r="A93" s="8">
        <f>A92+C$29</f>
        <v>6.199999999999994</v>
      </c>
      <c r="D93" s="8">
        <f>1/(1+EXP(-$D$27*A93+$C$30))</f>
        <v>0.53977545004743044</v>
      </c>
    </row>
    <row r="94" spans="1:4" s="8" customFormat="1" x14ac:dyDescent="0.35">
      <c r="A94" s="8">
        <f>A93+C$29</f>
        <v>6.2999999999999936</v>
      </c>
      <c r="D94" s="8">
        <f>1/(1+EXP(-$D$27*A94+$C$30))</f>
        <v>0.55740542996383291</v>
      </c>
    </row>
    <row r="95" spans="1:4" s="8" customFormat="1" x14ac:dyDescent="0.35">
      <c r="A95" s="8">
        <f>A94+C$29</f>
        <v>6.3999999999999932</v>
      </c>
      <c r="D95" s="8">
        <f>1/(1+EXP(-$D$27*A95+$C$30))</f>
        <v>0.57489194002735655</v>
      </c>
    </row>
    <row r="96" spans="1:4" s="8" customFormat="1" x14ac:dyDescent="0.35">
      <c r="A96" s="8">
        <f>A95+C$29</f>
        <v>6.4999999999999929</v>
      </c>
      <c r="D96" s="8">
        <f>1/(1+EXP(-$D$27*A96+$C$30))</f>
        <v>0.59219303028106196</v>
      </c>
    </row>
    <row r="97" spans="1:4" s="8" customFormat="1" x14ac:dyDescent="0.35">
      <c r="A97" s="8">
        <f t="shared" ref="A97:A99" si="1">A96+C$29</f>
        <v>6.5999999999999925</v>
      </c>
      <c r="D97" s="8">
        <f>1/(1+EXP(-$D$27*A97+$C$30))</f>
        <v>0.60926856272115926</v>
      </c>
    </row>
    <row r="98" spans="1:4" s="8" customFormat="1" x14ac:dyDescent="0.35">
      <c r="A98" s="8">
        <f t="shared" si="1"/>
        <v>6.6999999999999922</v>
      </c>
      <c r="D98" s="8">
        <f>1/(1+EXP(-$D$27*A98+$C$30))</f>
        <v>0.62608056412268398</v>
      </c>
    </row>
    <row r="99" spans="1:4" s="8" customFormat="1" x14ac:dyDescent="0.35">
      <c r="A99" s="8">
        <f t="shared" si="1"/>
        <v>6.7999999999999918</v>
      </c>
      <c r="D99" s="8">
        <f>1/(1+EXP(-$D$27*A99+$C$30))</f>
        <v>0.64259353568467759</v>
      </c>
    </row>
    <row r="100" spans="1:4" s="8" customFormat="1" x14ac:dyDescent="0.35"/>
    <row r="101" spans="1:4" s="8" customFormat="1" x14ac:dyDescent="0.35"/>
  </sheetData>
  <sheetProtection sheet="1" objects="1" scenarios="1" selectLockedCells="1"/>
  <mergeCells count="10">
    <mergeCell ref="B19:C19"/>
    <mergeCell ref="F7:L7"/>
    <mergeCell ref="B4:C8"/>
    <mergeCell ref="E27:E28"/>
    <mergeCell ref="E25:E26"/>
    <mergeCell ref="B2:C3"/>
    <mergeCell ref="B9:C10"/>
    <mergeCell ref="B12:C12"/>
    <mergeCell ref="B17:C17"/>
    <mergeCell ref="B14:C1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locked="0" defaultSize="0" autoPict="0">
                <anchor moveWithCells="1">
                  <from>
                    <xdr:col>1</xdr:col>
                    <xdr:colOff>6350</xdr:colOff>
                    <xdr:row>12</xdr:row>
                    <xdr:rowOff>6350</xdr:rowOff>
                  </from>
                  <to>
                    <xdr:col>2</xdr:col>
                    <xdr:colOff>1758950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croll Bar 3">
              <controlPr defaultSize="0" autoPict="0">
                <anchor moveWithCells="1">
                  <from>
                    <xdr:col>1</xdr:col>
                    <xdr:colOff>6350</xdr:colOff>
                    <xdr:row>17</xdr:row>
                    <xdr:rowOff>0</xdr:rowOff>
                  </from>
                  <to>
                    <xdr:col>2</xdr:col>
                    <xdr:colOff>1758950</xdr:colOff>
                    <xdr:row>17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2023-04-10T12:11:39Z</dcterms:modified>
</cp:coreProperties>
</file>